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لجان وجمعيات\لجان التنمية\الحسابات الختامية\اللجان\2022\أبا الورود\"/>
    </mc:Choice>
  </mc:AlternateContent>
  <bookViews>
    <workbookView xWindow="-105" yWindow="-105" windowWidth="23250" windowHeight="12570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D276" i="1" s="1"/>
  <c r="H272" i="1"/>
  <c r="H266" i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83" i="1"/>
  <c r="E171" i="1"/>
  <c r="E169" i="1"/>
  <c r="E167" i="1"/>
  <c r="E165" i="1"/>
  <c r="D165" i="1" s="1"/>
  <c r="E163" i="1"/>
  <c r="D163" i="1" s="1"/>
  <c r="E161" i="1"/>
  <c r="D161" i="1" s="1"/>
  <c r="E159" i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D74" i="1" s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2" i="1"/>
  <c r="D164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E88" i="1"/>
  <c r="D88" i="1" s="1"/>
  <c r="H264" i="1"/>
  <c r="D264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F210" i="1"/>
  <c r="D211" i="1"/>
  <c r="D183" i="1"/>
  <c r="E49" i="1"/>
  <c r="D49" i="1" s="1"/>
  <c r="E7" i="1"/>
  <c r="D134" i="1" l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<sst xmlns="http://schemas.openxmlformats.org/spreadsheetml/2006/main" count="554" uniqueCount="447">
  <si>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</si>
  <si>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</si>
  <si>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</si>
  <si>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</si>
  <si>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</si>
  <si>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</si>
  <si>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</si>
  <si>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</si>
  <si>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</si>
  <si>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</si>
  <si>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</si>
  <si>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</si>
  <si>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</si>
  <si>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</si>
  <si>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</si>
  <si>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</si>
  <si>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</si>
  <si>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</si>
  <si>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</si>
  <si>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</si>
  <si>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</si>
  <si>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</si>
  <si>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</si>
  <si>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</si>
  <si>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</si>
  <si>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</si>
  <si>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</si>
  <si>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</si>
  <si>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</si>
  <si>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</si>
  <si>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</si>
  <si>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</si>
  <si>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</si>
  <si>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</si>
  <si>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</si>
  <si>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</si>
  <si>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</si>
  <si>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</si>
  <si>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</si>
  <si>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</si>
  <si>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</si>
  <si>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</si>
  <si>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</si>
  <si>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</si>
  <si>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</si>
  <si>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</si>
  <si>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</si>
  <si>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</si>
  <si>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</si>
  <si>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</si>
  <si>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</si>
  <si>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</si>
  <si>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</si>
  <si>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</si>
  <si>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</si>
  <si>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</si>
  <si>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</si>
  <si>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</si>
  <si>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</si>
  <si>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</si>
  <si>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</si>
  <si>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</si>
  <si>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</si>
  <si>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</si>
  <si>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</si>
  <si>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</si>
  <si>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</si>
  <si>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</si>
  <si>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</si>
  <si>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</si>
  <si>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</si>
  <si>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</si>
  <si>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</si>
  <si>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</si>
  <si>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</si>
  <si>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</si>
  <si>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</si>
  <si>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</si>
  <si>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</si>
  <si>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</si>
  <si>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</si>
  <si>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</si>
  <si>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</si>
  <si>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</si>
  <si>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</si>
  <si>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</si>
  <si>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</si>
  <si>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</si>
  <si>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</si>
  <si>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</si>
  <si>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</si>
  <si>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</si>
  <si>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</si>
  <si>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</si>
  <si>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</si>
  <si>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</si>
  <si>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</si>
  <si>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</si>
  <si>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</si>
  <si>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</si>
  <si>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</si>
  <si>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</si>
  <si>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</si>
  <si>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</si>
  <si>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</si>
  <si>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</si>
  <si>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</si>
  <si>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</si>
  <si>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</si>
  <si>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</si>
  <si>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</si>
  <si>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</si>
  <si>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</si>
  <si>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</si>
  <si>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</si>
  <si>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</si>
  <si>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</si>
  <si>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</si>
  <si>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</si>
  <si>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</si>
  <si>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</si>
  <si>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</si>
  <si>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</si>
  <si>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</si>
  <si>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</si>
  <si>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</si>
  <si>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</si>
  <si>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</si>
  <si>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</si>
  <si>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</si>
  <si>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</si>
  <si>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</si>
  <si>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</si>
  <si>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</si>
  <si>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</si>
  <si>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</si>
  <si>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</si>
  <si>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</si>
  <si>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</si>
  <si>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</si>
  <si>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</si>
  <si>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</si>
  <si>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</si>
  <si>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</si>
  <si>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</si>
  <si>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</si>
  <si>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</si>
  <si>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</si>
  <si>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</si>
  <si>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</si>
  <si>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</si>
  <si>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</si>
  <si>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</si>
  <si>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</si>
  <si>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</si>
  <si>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</si>
  <si>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</si>
  <si>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</si>
  <si>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</si>
  <si>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</si>
  <si>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</si>
  <si>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</si>
  <si>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</si>
  <si>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</si>
  <si>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</si>
  <si>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</si>
  <si>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</si>
  <si>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</si>
  <si>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</si>
  <si>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</si>
  <si>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</si>
  <si>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</si>
  <si>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</si>
  <si>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</si>
  <si>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</si>
  <si>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</si>
  <si>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</si>
  <si>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</si>
  <si>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</si>
  <si>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</si>
  <si>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</si>
  <si>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</si>
  <si>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</si>
  <si>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</si>
  <si>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</si>
  <si>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</si>
  <si>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</si>
  <si>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</si>
  <si>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</si>
  <si>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</si>
  <si>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</si>
  <si>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</si>
  <si>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</si>
  <si>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</si>
  <si>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</si>
  <si>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</si>
  <si>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</si>
  <si>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</si>
  <si>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</si>
  <si>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</si>
  <si>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</si>
  <si>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</si>
  <si>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</si>
  <si>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</si>
  <si>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</si>
  <si>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</si>
  <si>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</si>
  <si>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</si>
  <si>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</si>
  <si>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</si>
  <si>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</si>
  <si>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</si>
  <si>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</si>
  <si>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</si>
  <si>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</si>
  <si>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</si>
  <si>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</si>
  <si>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</si>
  <si>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</si>
  <si>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</si>
  <si>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</si>
  <si>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</si>
  <si>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</si>
  <si>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</si>
  <si>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</si>
  <si>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</si>
  <si>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</si>
  <si>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</si>
  <si>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</si>
  <si>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</si>
  <si>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</si>
  <si>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</si>
  <si>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</si>
  <si>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</si>
  <si>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</si>
  <si>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</si>
  <si>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</si>
  <si>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</si>
  <si>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</si>
  <si>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</si>
  <si>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</si>
  <si>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</si>
  <si>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</si>
  <si>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</si>
  <si>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</si>
  <si>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</si>
  <si>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</si>
  <si>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</si>
  <si>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</si>
  <si>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</si>
  <si>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</si>
  <si>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</si>
  <si>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</si>
  <si>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</si>
  <si>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</si>
  <si>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</si>
  <si>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</si>
  <si>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</si>
  <si>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</si>
  <si>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</si>
  <si>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</si>
  <si>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</si>
  <si>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</si>
  <si>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</si>
  <si>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</si>
  <si>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</si>
  <si>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</si>
  <si>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</si>
  <si>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</si>
  <si>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</si>
  <si>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</si>
  <si>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</si>
  <si>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</si>
  <si>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</si>
  <si>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</si>
  <si>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</si>
  <si>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</si>
  <si>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</si>
  <si>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</si>
  <si>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</si>
  <si>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</si>
  <si>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</si>
  <si>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</si>
  <si>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</si>
  <si>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</si>
  <si>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</si>
  <si>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</si>
  <si>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</si>
  <si>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</si>
  <si>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</si>
  <si>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</si>
  <si>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</si>
  <si>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</si>
  <si>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</si>
  <si>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</si>
  <si>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</si>
  <si>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</si>
  <si>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</si>
  <si>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</si>
  <si>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</si>
  <si>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</si>
  <si>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</si>
  <si>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</si>
  <si>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</si>
  <si>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</si>
  <si>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</si>
  <si>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</si>
  <si>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</si>
  <si>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</si>
  <si>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</si>
  <si>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</si>
  <si>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</si>
  <si>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</si>
  <si>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</si>
  <si>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</si>
  <si>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</si>
  <si>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</si>
  <si>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</si>
  <si>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</si>
  <si>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</si>
  <si>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</si>
  <si>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</si>
  <si>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</si>
  <si>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</si>
  <si>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</si>
  <si>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</si>
  <si>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</si>
  <si>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</si>
  <si>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</si>
  <si>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</si>
  <si>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</si>
  <si>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</si>
  <si>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</si>
  <si>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</si>
  <si>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</si>
  <si>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</si>
  <si>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</si>
  <si>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</si>
  <si>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</si>
  <si>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</si>
  <si>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</si>
  <si>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</si>
  <si>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</si>
  <si>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</si>
  <si>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</si>
  <si>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</si>
  <si>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</si>
  <si>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</si>
  <si>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</si>
  <si>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</si>
  <si>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</si>
  <si>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</si>
  <si>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</si>
  <si>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</si>
  <si>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</si>
  <si>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</si>
  <si>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</si>
  <si>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</si>
  <si>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</si>
  <si>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</si>
  <si>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</si>
  <si>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</si>
  <si>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</si>
  <si>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</si>
  <si>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</si>
  <si>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</si>
  <si>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</si>
  <si>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</si>
  <si>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</si>
  <si>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</si>
  <si>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</si>
  <si>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</si>
  <si>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</si>
  <si>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</si>
  <si>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</si>
  <si>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</si>
  <si>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</si>
  <si>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</si>
  <si>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</si>
  <si>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</si>
  <si>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</si>
  <si>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</si>
  <si>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</si>
  <si>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</si>
  <si>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</si>
  <si>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</si>
  <si>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</si>
  <si>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</si>
  <si>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</si>
  <si>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</si>
  <si>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</si>
  <si>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</si>
  <si>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</si>
  <si>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</si>
  <si>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</si>
  <si>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</si>
  <si>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</si>
  <si>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</si>
  <si>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</si>
  <si>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</si>
  <si>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</si>
  <si>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</si>
  <si>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</si>
  <si>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</si>
  <si>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</si>
  <si>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</si>
  <si>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</si>
  <si>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</si>
  <si>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</si>
  <si>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</si>
  <si>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</si>
  <si>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</si>
  <si>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</si>
  <si>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</si>
  <si>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</si>
  <si>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</si>
  <si>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</si>
  <si>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</si>
  <si>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</si>
  <si>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</si>
  <si>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</si>
  <si>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</si>
  <si>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</si>
  <si>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</si>
  <si>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</si>
  <si>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</si>
  <si>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</si>
  <si>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</si>
  <si>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</si>
  <si>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</si>
  <si>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</si>
  <si>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</si>
  <si>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</si>
  <si>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</si>
  <si>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</si>
  <si>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</si>
  <si>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</si>
  <si>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</si>
  <si>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</si>
  <si>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</si>
  <si>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</si>
  <si>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</si>
  <si>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</si>
  <si>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1 / 2022      الى 31 / 3 / 2022    </t>
  </si>
  <si>
    <t xml:space="preserve">تقرير بالأصول الثابتة بتاريخ 31 /  3 /   2022م </t>
  </si>
  <si>
    <t>تقرير بالإلتزامات وصافي اًلأصول بتاريخ 31 /  3 /    2022م</t>
  </si>
  <si>
    <t xml:space="preserve">تقرير إيرادات ومصروفات البرامج والأنشطة المقيدة للفترة من 1 /  1 / 2022م      الى  31 / 3 /  2022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</si>
</sst>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4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  <font>
      <b/>
      <u/>
      <sz val="20"/>
      <color rgb="FF000000"/>
      <name val="Calibri"/>
      <family val="2"/>
    </font>
    <font>
      <sz val="13.95"/>
      <color rgb="FF000000"/>
      <name val="Calibri"/>
      <family val="2"/>
    </font>
    <font>
      <b/>
      <sz val="13.95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300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0" fontId="71" fillId="0" borderId="0" xfId="0" applyFont="1" applyAlignment="1">
      <alignment horizontal="right" vertical="center"/>
    </xf>
    <xf numFmtId="0" fontId="72" fillId="0" borderId="0" xfId="0" applyFont="1" applyAlignment="1">
      <alignment horizontal="right" vertical="center"/>
    </xf>
    <xf numFmtId="0" fontId="73" fillId="0" borderId="0" xfId="0" applyFont="1" applyAlignment="1">
      <alignment horizontal="right" vertical="center"/>
    </xf>
    <xf numFmtId="4" fontId="0" fillId="0" borderId="0" xfId="0" applyNumberFormat="1"/>
    <xf numFmtId="4" fontId="67" fillId="0" borderId="88" xfId="0" applyNumberFormat="1" applyFont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D3AFF1B9-E812-48BB-9B0D-4FF1E3120F94}"/>
            </a:ext>
          </a:extLst>
        </xdr:cNvPr>
        <xdr:cNvSpPr txBox="1"/>
      </xdr:nvSpPr>
      <xdr:spPr>
        <a:xfrm>
          <a:off x="10981159141" y="175260"/>
          <a:ext cx="5615939" cy="59016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: جمعية التنمية الأهلية بـ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أبا الورود .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619199.08</a:t>
          </a:r>
          <a:r>
            <a:rPr lang="ar-SA"/>
            <a:t> 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ar-SA" sz="1400">
              <a:effectLst/>
              <a:latin typeface="+mn-lt"/>
              <a:ea typeface="Calibri"/>
              <a:cs typeface="+mn-cs"/>
            </a:rPr>
            <a:t>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:1443/9/23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هـ  </a:t>
          </a:r>
          <a:r>
            <a:rPr lang="ar-SA" sz="1400">
              <a:effectLst/>
              <a:latin typeface="+mn-lt"/>
              <a:ea typeface="Calibri"/>
              <a:cs typeface="+mn-cs"/>
            </a:rPr>
            <a:t>ترخيص رقم 4293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21/10/1436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ابا الورود - محافظة الاسياح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بيانات التواصل :  الهاتف : 0504899719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0504899719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المدير التنفيذي: لايوجد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المحاسب: 0504162995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400">
              <a:effectLst/>
              <a:latin typeface="+mn-lt"/>
              <a:ea typeface="Calibri"/>
              <a:cs typeface="+mn-cs"/>
            </a:rPr>
            <a:t>Aldar-2016@hotmail.com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0504162995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 ص. ب : --------------   الرمز البريدي --------------- </a:t>
          </a:r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35"/>
  <sheetViews>
    <sheetView rightToLeft="1" tabSelected="1" workbookViewId="0">
      <selection activeCell="K9" sqref="K9"/>
    </sheetView>
  </sheetViews>
  <sheetFormatPr defaultRowHeight="14.25"/>
  <cols>
    <col min="11" max="11" width="13" customWidth="1"/>
  </cols>
  <sheetData>
    <row r="8" spans="11:11" ht="15" thickBot="1"/>
    <row r="9" spans="11:11" ht="15" thickBot="1">
      <c r="K9" s="222">
        <f>'بيانات الالتزامات وصافي الاصول'!E28</f>
        <v>619199.07999999996</v>
      </c>
    </row>
    <row r="20" spans="11:11" ht="26.25">
      <c r="K20" s="295"/>
    </row>
    <row r="21" spans="11:11" ht="18.75">
      <c r="K21" s="296"/>
    </row>
    <row r="22" spans="11:11" ht="18.75">
      <c r="K22" s="296"/>
    </row>
    <row r="23" spans="11:11" ht="18.75">
      <c r="K23" s="296"/>
    </row>
    <row r="24" spans="11:11" ht="18.75">
      <c r="K24" s="296"/>
    </row>
    <row r="25" spans="11:11" ht="18.75">
      <c r="K25" s="296"/>
    </row>
    <row r="26" spans="11:11" ht="18.75">
      <c r="K26" s="296"/>
    </row>
    <row r="27" spans="11:11" ht="18.75">
      <c r="K27" s="297"/>
    </row>
    <row r="28" spans="11:11" ht="18.75">
      <c r="K28" s="296"/>
    </row>
    <row r="29" spans="11:11" ht="18.75">
      <c r="K29" s="296"/>
    </row>
    <row r="30" spans="11:11" ht="18.75">
      <c r="K30" s="296"/>
    </row>
    <row r="31" spans="11:11" ht="18.75">
      <c r="K31" s="296"/>
    </row>
    <row r="32" spans="11:11" ht="18.75">
      <c r="K32" s="296"/>
    </row>
    <row r="33" spans="11:11" ht="18.75">
      <c r="K33" s="296"/>
    </row>
    <row r="34" spans="11:11" ht="18.75">
      <c r="K34" s="296"/>
    </row>
    <row r="35" spans="11:11" ht="18.75">
      <c r="K35" s="296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5" thickBot="1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" thickTop="1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4" thickTop="1">
      <c r="B30" s="31"/>
    </row>
    <row r="31" spans="1:8" ht="15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5" thickBot="1"/>
    <row r="5" spans="2:14" ht="30.75" customHeight="1" thickTop="1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topLeftCell="A10" workbookViewId="0">
      <selection activeCell="F14" sqref="F14"/>
    </sheetView>
  </sheetViews>
  <sheetFormatPr defaultRowHeight="14.25"/>
  <cols>
    <col min="2" max="2" width="8.125" bestFit="1" customWidth="1"/>
    <col min="3" max="3" width="32.125" customWidth="1"/>
    <col min="13" max="13" width="1.375" customWidth="1"/>
  </cols>
  <sheetData>
    <row r="2" spans="2:16" ht="21" thickBot="1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15.75" thickBot="1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15" thickBot="1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>
      <c r="B14" s="85">
        <v>31201</v>
      </c>
      <c r="C14" s="3" t="s">
        <v>202</v>
      </c>
      <c r="D14">
        <v>100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100</v>
      </c>
      <c r="O14" s="141">
        <f t="shared" si="1"/>
        <v>0</v>
      </c>
      <c r="P14" s="141">
        <f t="shared" si="2"/>
        <v>100</v>
      </c>
    </row>
    <row r="15" spans="2:16" ht="23.25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>
      <c r="B19" s="7"/>
      <c r="C19" s="7" t="s">
        <v>83</v>
      </c>
      <c r="D19" s="152">
        <f>SUM(D14:D18)</f>
        <v>100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100</v>
      </c>
      <c r="O19" s="6">
        <f t="shared" si="1"/>
        <v>0</v>
      </c>
      <c r="P19" s="6">
        <f t="shared" si="2"/>
        <v>100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>
      <c r="B26" s="8"/>
      <c r="C26" s="8" t="s">
        <v>85</v>
      </c>
      <c r="D26" s="153">
        <f>D12+D19+D25</f>
        <v>100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100</v>
      </c>
      <c r="O26" s="9">
        <f t="shared" si="1"/>
        <v>0</v>
      </c>
      <c r="P26" s="9">
        <f t="shared" si="2"/>
        <v>100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M152" activePane="bottomRight" state="frozen"/>
      <selection pane="topRight" activeCell="M1" sqref="M1"/>
      <selection pane="bottomLeft" activeCell="A5" sqref="A5"/>
      <selection pane="bottomRight" activeCell="F164" sqref="F164"/>
    </sheetView>
  </sheetViews>
  <sheetFormatPr defaultRowHeight="14.25"/>
  <cols>
    <col min="2" max="2" width="10.875" bestFit="1" customWidth="1"/>
    <col min="3" max="3" width="53.6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5" thickBot="1"/>
    <row r="4" spans="2:18" ht="58.5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>
      <c r="B5" s="180">
        <v>4</v>
      </c>
      <c r="C5" s="181" t="s">
        <v>221</v>
      </c>
      <c r="D5" s="242">
        <f>SUM(E5:K5)</f>
        <v>712.92000000000007</v>
      </c>
      <c r="E5" s="223">
        <f>E6</f>
        <v>712.92000000000007</v>
      </c>
      <c r="F5" s="224">
        <f>F210</f>
        <v>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>
      <c r="B6" s="91">
        <v>41</v>
      </c>
      <c r="C6" s="182" t="s">
        <v>222</v>
      </c>
      <c r="D6" s="242">
        <f t="shared" ref="D6:D69" si="0">SUM(E6:K6)</f>
        <v>712.92000000000007</v>
      </c>
      <c r="E6" s="226">
        <f>E7+E38+E134+E190</f>
        <v>712.92000000000007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>
      <c r="B37" s="184">
        <v>41102022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>
      <c r="B50" s="184">
        <v>41202201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>
      <c r="B51" s="184">
        <v>4120220101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>
      <c r="B52" s="184">
        <v>41202202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>
      <c r="B53" s="184">
        <v>4120220201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>
      <c r="B54" s="184">
        <v>4120220202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>
      <c r="B55" s="184">
        <v>4120220203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>
      <c r="B56" s="184">
        <v>4120220204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>
      <c r="B57" s="184">
        <v>4120220205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>
      <c r="B58" s="184">
        <v>4120220206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>
      <c r="B59" s="184">
        <v>41202203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>
      <c r="B60" s="184">
        <v>4120220301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>
      <c r="B61" s="184">
        <v>4120220302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>
      <c r="B62" s="184">
        <v>4120220303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>
      <c r="B63" s="184">
        <v>4120220304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>
      <c r="B64" s="184">
        <v>4120220305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>
      <c r="B65" s="184">
        <v>4120220306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>
      <c r="B66" s="184">
        <v>41202204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>
      <c r="B67" s="184">
        <v>4120220401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>
      <c r="B68" s="184">
        <v>4120220402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>
      <c r="B69" s="184">
        <v>4120220403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>
      <c r="B70" s="184">
        <v>4120220404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>
      <c r="B71" s="184">
        <v>4120220405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>
      <c r="B72" s="184">
        <v>41202205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>
      <c r="B73" s="184">
        <v>4120220501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>
      <c r="B74" s="184">
        <v>41202206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>
      <c r="B75" s="184">
        <v>4120220601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>
      <c r="B76" s="184">
        <v>41202207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>
      <c r="B77" s="184">
        <v>4120220701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>
      <c r="B78" s="184">
        <v>41202208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>
      <c r="B79" s="184">
        <v>4120220801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>
      <c r="B80" s="184">
        <v>41202209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>
      <c r="B81" s="184">
        <v>4120220901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>
      <c r="B82" s="184">
        <v>41202210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>
      <c r="B83" s="184">
        <v>4120221001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>
      <c r="B84" s="184">
        <v>41202211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>
      <c r="B85" s="184">
        <v>4120221001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>
      <c r="B86" s="184">
        <v>41202212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>
      <c r="B87" s="184">
        <v>4120221201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>
      <c r="B134" s="91">
        <v>413</v>
      </c>
      <c r="C134" s="192" t="s">
        <v>13</v>
      </c>
      <c r="D134" s="242">
        <f t="shared" ref="D134:D197" si="2">SUM(E134:K134)</f>
        <v>712.92000000000007</v>
      </c>
      <c r="E134" s="226">
        <f>SUM(E135,E137,E144,E150,E155,E157,E159,E161,E163,E165,E167,E169,E171,E183)</f>
        <v>712.92000000000007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>
      <c r="B155" s="90">
        <v>41305</v>
      </c>
      <c r="C155" s="183" t="s">
        <v>350</v>
      </c>
      <c r="D155" s="242">
        <f t="shared" si="2"/>
        <v>281.42</v>
      </c>
      <c r="E155" s="226">
        <f>E156</f>
        <v>281.42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>
      <c r="B156" s="184">
        <v>41305001</v>
      </c>
      <c r="C156" s="193" t="s">
        <v>351</v>
      </c>
      <c r="D156" s="242">
        <f t="shared" si="2"/>
        <v>281.42</v>
      </c>
      <c r="E156">
        <v>281.42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>
      <c r="B165" s="90">
        <v>41310</v>
      </c>
      <c r="C165" s="183" t="s">
        <v>360</v>
      </c>
      <c r="D165" s="242">
        <f t="shared" si="2"/>
        <v>416.5</v>
      </c>
      <c r="E165" s="226">
        <f>E166</f>
        <v>416.5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>
      <c r="B166" s="184">
        <v>41310001</v>
      </c>
      <c r="C166" s="193" t="s">
        <v>361</v>
      </c>
      <c r="D166" s="242">
        <f t="shared" si="2"/>
        <v>416.5</v>
      </c>
      <c r="E166">
        <v>416.5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>
      <c r="B167" s="90">
        <v>41311</v>
      </c>
      <c r="C167" s="183" t="s">
        <v>362</v>
      </c>
      <c r="D167" s="242">
        <f t="shared" si="2"/>
        <v>15</v>
      </c>
      <c r="E167" s="226">
        <f>E168</f>
        <v>15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>
      <c r="B168" s="184">
        <v>41311001</v>
      </c>
      <c r="C168" s="193" t="s">
        <v>363</v>
      </c>
      <c r="D168" s="242">
        <f t="shared" si="2"/>
        <v>15</v>
      </c>
      <c r="E168" s="226">
        <v>15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>
      <c r="B210" s="91">
        <v>42</v>
      </c>
      <c r="C210" s="182" t="s">
        <v>2</v>
      </c>
      <c r="D210" s="242">
        <f t="shared" si="3"/>
        <v>0</v>
      </c>
      <c r="E210" s="228"/>
      <c r="F210" s="227">
        <f>SUM(F211,F249)</f>
        <v>0</v>
      </c>
      <c r="G210" s="229"/>
      <c r="H210" s="230"/>
      <c r="I210" s="231"/>
      <c r="J210" s="230"/>
      <c r="K210" s="230"/>
      <c r="P210" s="87"/>
      <c r="R210" s="87"/>
    </row>
    <row r="211" spans="2:18" ht="16.5" thickBot="1">
      <c r="B211" s="92">
        <v>421</v>
      </c>
      <c r="C211" s="195" t="s">
        <v>396</v>
      </c>
      <c r="D211" s="242">
        <f t="shared" si="3"/>
        <v>0</v>
      </c>
      <c r="E211" s="232"/>
      <c r="F211" s="227">
        <f>SUM(F212,F214,F223,F232,F238)</f>
        <v>0</v>
      </c>
      <c r="G211" s="233"/>
      <c r="H211" s="230"/>
      <c r="I211" s="231"/>
      <c r="J211" s="230"/>
      <c r="K211" s="230"/>
      <c r="P211" s="87"/>
      <c r="R211" s="87"/>
    </row>
    <row r="212" spans="2:18" ht="15.75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>
      <c r="B238" s="93">
        <v>42105</v>
      </c>
      <c r="C238" s="192" t="s">
        <v>24</v>
      </c>
      <c r="D238" s="242">
        <f t="shared" si="3"/>
        <v>0</v>
      </c>
      <c r="E238" s="232"/>
      <c r="F238" s="227">
        <f>SUM(F239:F248)</f>
        <v>0</v>
      </c>
      <c r="G238" s="233"/>
      <c r="H238" s="230"/>
      <c r="I238" s="231"/>
      <c r="J238" s="230"/>
      <c r="K238" s="230"/>
      <c r="P238" s="87"/>
      <c r="R238" s="87"/>
    </row>
    <row r="239" spans="2:18" ht="15.75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5.75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>
      <c r="B244" s="88">
        <v>42105006</v>
      </c>
      <c r="C244" s="194" t="s">
        <v>153</v>
      </c>
      <c r="D244" s="242">
        <f t="shared" si="3"/>
        <v>0</v>
      </c>
      <c r="E244" s="232"/>
      <c r="F244" s="227"/>
      <c r="G244" s="233"/>
      <c r="H244" s="230"/>
      <c r="I244" s="231"/>
      <c r="J244" s="230"/>
      <c r="K244" s="230"/>
      <c r="P244" s="87"/>
      <c r="R244" s="87"/>
    </row>
    <row r="245" spans="2:18" ht="15.75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>
      <c r="B253" s="95">
        <v>42202201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712.92000000000007</v>
      </c>
      <c r="E293" s="243">
        <f>E5</f>
        <v>712.92000000000007</v>
      </c>
      <c r="F293" s="243">
        <f>F210</f>
        <v>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16" workbookViewId="0">
      <selection activeCell="G17" sqref="G17"/>
    </sheetView>
  </sheetViews>
  <sheetFormatPr defaultRowHeight="14.25"/>
  <cols>
    <col min="3" max="3" width="44.375" customWidth="1"/>
    <col min="4" max="5" width="9.875" bestFit="1" customWidth="1"/>
    <col min="6" max="6" width="17.625" customWidth="1"/>
  </cols>
  <sheetData>
    <row r="2" spans="2:6" ht="20.25">
      <c r="B2" s="284" t="s">
        <v>444</v>
      </c>
      <c r="C2" s="284"/>
      <c r="D2" s="284"/>
      <c r="E2" s="284"/>
      <c r="F2" s="284"/>
    </row>
    <row r="3" spans="2:6" ht="15" thickBot="1"/>
    <row r="4" spans="2:6" ht="30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8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98">
        <v>654300</v>
      </c>
      <c r="E7" s="298">
        <v>654200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03"/>
      <c r="E10" s="204"/>
      <c r="F10" s="160"/>
    </row>
    <row r="11" spans="2:6" ht="22.5" customHeight="1">
      <c r="B11" s="207">
        <v>115</v>
      </c>
      <c r="C11" s="208" t="s">
        <v>48</v>
      </c>
      <c r="D11" s="203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654300</v>
      </c>
      <c r="E15" s="161">
        <f>SUM(E7:E14)</f>
        <v>654200</v>
      </c>
      <c r="F15" s="161"/>
    </row>
    <row r="16" spans="2:6" ht="20.25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98">
        <v>21557</v>
      </c>
      <c r="E17" s="298">
        <v>21557</v>
      </c>
      <c r="F17" s="160"/>
    </row>
    <row r="18" spans="2:6" ht="21" customHeight="1">
      <c r="B18" s="207">
        <v>122</v>
      </c>
      <c r="C18" s="208" t="s">
        <v>54</v>
      </c>
      <c r="D18" s="210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10"/>
      <c r="E20" s="211"/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.75" thickBot="1">
      <c r="B22" s="110"/>
      <c r="C22" s="111" t="s">
        <v>423</v>
      </c>
      <c r="D22" s="161">
        <f>SUM(D17:D21)</f>
        <v>21557</v>
      </c>
      <c r="E22" s="161">
        <f>SUM(E17:E21)</f>
        <v>21557</v>
      </c>
      <c r="F22" s="161"/>
    </row>
    <row r="23" spans="2:6" ht="2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.75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2" t="s">
        <v>425</v>
      </c>
      <c r="C33" s="283"/>
      <c r="D33" s="166">
        <f>D15+D22+D31</f>
        <v>675857</v>
      </c>
      <c r="E33" s="166">
        <f>E15+E22+E31</f>
        <v>675757</v>
      </c>
      <c r="F33" s="167"/>
    </row>
    <row r="34" spans="2:6" ht="15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13" zoomScale="96" zoomScaleNormal="96" workbookViewId="0">
      <selection activeCell="F17" sqref="F17"/>
    </sheetView>
  </sheetViews>
  <sheetFormatPr defaultRowHeight="14.25"/>
  <cols>
    <col min="3" max="3" width="8.125" bestFit="1" customWidth="1"/>
    <col min="4" max="4" width="33.375" customWidth="1"/>
    <col min="5" max="5" width="9.25" bestFit="1" customWidth="1"/>
    <col min="6" max="6" width="12.375" bestFit="1" customWidth="1"/>
    <col min="7" max="7" width="23.375" customWidth="1"/>
  </cols>
  <sheetData>
    <row r="2" spans="3:7" ht="20.25">
      <c r="C2" s="284" t="s">
        <v>445</v>
      </c>
      <c r="D2" s="284"/>
      <c r="E2" s="284"/>
      <c r="F2" s="284"/>
      <c r="G2" s="284"/>
    </row>
    <row r="3" spans="3:7" ht="15" thickBot="1"/>
    <row r="4" spans="3:7" ht="31.5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0.25">
      <c r="C6" s="102">
        <v>21</v>
      </c>
      <c r="D6" s="103" t="s">
        <v>65</v>
      </c>
      <c r="E6" s="158"/>
      <c r="F6" s="159"/>
      <c r="G6" s="160"/>
    </row>
    <row r="7" spans="3:7" ht="15.75">
      <c r="C7" s="104">
        <v>211</v>
      </c>
      <c r="D7" s="33" t="s">
        <v>66</v>
      </c>
      <c r="E7" s="158"/>
      <c r="F7" s="159"/>
      <c r="G7" s="160"/>
    </row>
    <row r="8" spans="3:7" ht="15.75">
      <c r="C8" s="104">
        <v>212</v>
      </c>
      <c r="D8" s="33" t="s">
        <v>67</v>
      </c>
      <c r="E8" s="158"/>
      <c r="F8" s="159"/>
      <c r="G8" s="160"/>
    </row>
    <row r="9" spans="3:7" ht="15.75">
      <c r="C9" s="104">
        <v>213</v>
      </c>
      <c r="D9" s="33" t="s">
        <v>68</v>
      </c>
      <c r="E9" s="158"/>
      <c r="F9" s="159"/>
      <c r="G9" s="160"/>
    </row>
    <row r="10" spans="3:7" ht="15.75">
      <c r="C10" s="104">
        <v>214</v>
      </c>
      <c r="D10" s="33" t="s">
        <v>69</v>
      </c>
      <c r="E10" s="298">
        <v>43000</v>
      </c>
      <c r="F10" s="298">
        <v>43000</v>
      </c>
      <c r="G10" s="160"/>
    </row>
    <row r="11" spans="3:7" ht="15.75">
      <c r="C11" s="104">
        <v>215</v>
      </c>
      <c r="D11" s="33" t="s">
        <v>70</v>
      </c>
      <c r="E11" s="158"/>
      <c r="F11" s="159"/>
      <c r="G11" s="160"/>
    </row>
    <row r="12" spans="3:7" ht="16.5" thickBot="1">
      <c r="C12" s="104">
        <v>216</v>
      </c>
      <c r="D12" s="33" t="s">
        <v>71</v>
      </c>
      <c r="E12" s="158"/>
      <c r="F12" s="159"/>
      <c r="G12" s="160"/>
    </row>
    <row r="13" spans="3:7" ht="18.75" thickBot="1">
      <c r="C13" s="110"/>
      <c r="D13" s="111" t="s">
        <v>429</v>
      </c>
      <c r="E13" s="161">
        <f>SUM(E7:E12)</f>
        <v>43000</v>
      </c>
      <c r="F13" s="161">
        <f>SUM(F7:F12)</f>
        <v>43000</v>
      </c>
      <c r="G13" s="161"/>
    </row>
    <row r="14" spans="3:7" ht="20.25">
      <c r="C14" s="205">
        <v>22</v>
      </c>
      <c r="D14" s="209" t="s">
        <v>72</v>
      </c>
      <c r="E14" s="210"/>
      <c r="F14" s="211"/>
      <c r="G14" s="160"/>
    </row>
    <row r="15" spans="3:7" ht="15.75">
      <c r="C15" s="207">
        <v>221</v>
      </c>
      <c r="D15" s="208" t="s">
        <v>73</v>
      </c>
      <c r="E15" s="210"/>
      <c r="F15" s="211"/>
      <c r="G15" s="160"/>
    </row>
    <row r="16" spans="3:7" ht="15.75">
      <c r="C16" s="207">
        <v>222</v>
      </c>
      <c r="D16" s="208" t="s">
        <v>74</v>
      </c>
      <c r="E16" s="210"/>
      <c r="F16" s="211"/>
      <c r="G16" s="160"/>
    </row>
    <row r="17" spans="3:7" ht="15.75">
      <c r="C17" s="207">
        <v>223</v>
      </c>
      <c r="D17" s="208" t="s">
        <v>75</v>
      </c>
      <c r="E17" s="210"/>
      <c r="F17" s="211"/>
      <c r="G17" s="160"/>
    </row>
    <row r="18" spans="3:7" ht="15.75">
      <c r="C18" s="207">
        <v>224</v>
      </c>
      <c r="D18" s="213" t="s">
        <v>76</v>
      </c>
      <c r="E18" s="210"/>
      <c r="F18" s="211"/>
      <c r="G18" s="162"/>
    </row>
    <row r="19" spans="3:7" ht="15.75">
      <c r="C19" s="207">
        <v>225</v>
      </c>
      <c r="D19" s="213" t="s">
        <v>77</v>
      </c>
      <c r="E19" s="245">
        <f>F19+'تقرير المصروفات '!E134</f>
        <v>13657.92</v>
      </c>
      <c r="F19" s="298">
        <v>12945</v>
      </c>
      <c r="G19" s="162"/>
    </row>
    <row r="20" spans="3:7" ht="15.75">
      <c r="C20" s="207">
        <v>226</v>
      </c>
      <c r="D20" s="213" t="s">
        <v>78</v>
      </c>
      <c r="E20" s="210"/>
      <c r="F20" s="211"/>
      <c r="G20" s="162"/>
    </row>
    <row r="21" spans="3:7" ht="16.5" thickBot="1">
      <c r="C21" s="207">
        <v>227</v>
      </c>
      <c r="D21" s="213" t="s">
        <v>79</v>
      </c>
      <c r="E21" s="210"/>
      <c r="F21" s="211"/>
      <c r="G21" s="162"/>
    </row>
    <row r="22" spans="3:7" ht="18.75" thickBot="1">
      <c r="C22" s="110"/>
      <c r="D22" s="111" t="s">
        <v>431</v>
      </c>
      <c r="E22" s="161">
        <f>SUM(E15:E21)</f>
        <v>13657.92</v>
      </c>
      <c r="F22" s="161">
        <f>SUM(F15:F21)</f>
        <v>12945</v>
      </c>
      <c r="G22" s="161"/>
    </row>
    <row r="23" spans="3:7" ht="20.25">
      <c r="C23" s="214">
        <v>23</v>
      </c>
      <c r="D23" s="215" t="s">
        <v>430</v>
      </c>
      <c r="E23" s="203"/>
      <c r="F23" s="204"/>
      <c r="G23" s="157"/>
    </row>
    <row r="24" spans="3:7" ht="20.25">
      <c r="C24" s="214">
        <v>231</v>
      </c>
      <c r="D24" s="215" t="s">
        <v>430</v>
      </c>
      <c r="E24" s="203"/>
      <c r="F24" s="204"/>
      <c r="G24" s="157"/>
    </row>
    <row r="25" spans="3:7" ht="15.75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625489</v>
      </c>
      <c r="F25" s="298">
        <v>625489</v>
      </c>
      <c r="G25" s="160"/>
    </row>
    <row r="26" spans="3:7" ht="15.75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-6289.92</v>
      </c>
      <c r="F26" s="299">
        <v>-5677</v>
      </c>
      <c r="G26" s="160"/>
    </row>
    <row r="27" spans="3:7" ht="16.5" thickBot="1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18">
      <c r="C28" s="112"/>
      <c r="D28" s="113" t="s">
        <v>432</v>
      </c>
      <c r="E28" s="164">
        <f>SUM(E25:E27)</f>
        <v>619199.07999999996</v>
      </c>
      <c r="F28" s="164">
        <f>SUM(F25:F27)</f>
        <v>619812</v>
      </c>
      <c r="G28" s="164"/>
    </row>
    <row r="29" spans="3:7" ht="15" thickBot="1">
      <c r="E29" s="165"/>
      <c r="F29" s="165"/>
      <c r="G29" s="165"/>
    </row>
    <row r="30" spans="3:7" ht="19.5" thickTop="1" thickBot="1">
      <c r="C30" s="282" t="s">
        <v>433</v>
      </c>
      <c r="D30" s="283"/>
      <c r="E30" s="166">
        <f>E13+E22+E28</f>
        <v>675857</v>
      </c>
      <c r="F30" s="166">
        <f>F13+F22+F28</f>
        <v>675757</v>
      </c>
      <c r="G30" s="167"/>
    </row>
    <row r="31" spans="3:7" ht="15" thickTop="1"/>
  </sheetData>
  <mergeCells count="2">
    <mergeCell ref="C30:D30"/>
    <mergeCell ref="C2:G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/>
  <cols>
    <col min="2" max="2" width="34.25" customWidth="1"/>
    <col min="3" max="3" width="16.625" style="10" customWidth="1"/>
    <col min="4" max="4" width="22.875" customWidth="1"/>
  </cols>
  <sheetData>
    <row r="3" spans="2:4" ht="23.25">
      <c r="B3" s="285" t="s">
        <v>176</v>
      </c>
      <c r="C3" s="285"/>
      <c r="D3" s="285"/>
    </row>
    <row r="4" spans="2:4" ht="15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topLeftCell="A31" zoomScale="80" zoomScaleNormal="80" workbookViewId="0">
      <selection activeCell="J50" sqref="J50"/>
    </sheetView>
  </sheetViews>
  <sheetFormatPr defaultRowHeight="14.25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25">
      <c r="B3" s="83"/>
      <c r="C3" s="83"/>
      <c r="D3" s="83"/>
      <c r="E3" s="83"/>
      <c r="F3" s="83"/>
      <c r="G3" s="83"/>
      <c r="H3" s="83"/>
    </row>
    <row r="4" spans="2:10" ht="15" thickBot="1"/>
    <row r="5" spans="2:10" ht="48" customHeight="1" thickTop="1" thickBot="1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7.25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0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0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/>
      <c r="J34" s="140">
        <f t="shared" si="0"/>
        <v>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0</v>
      </c>
      <c r="E38" s="117"/>
      <c r="F38" s="124">
        <v>31105006</v>
      </c>
      <c r="G38" s="125" t="s">
        <v>154</v>
      </c>
      <c r="H38" s="175"/>
      <c r="J38" s="140">
        <f t="shared" si="0"/>
        <v>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0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0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625489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625489</v>
      </c>
    </row>
    <row r="51" spans="2:10" ht="15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2019-04-10T08:14:35Z</cp:lastPrinted>
  <dcterms:created xsi:type="dcterms:W3CDTF">2019-03-19T22:52:13Z</dcterms:created>
  <dcterms:modified xsi:type="dcterms:W3CDTF">2023-01-11T20:21:33Z</dcterms:modified>
</cp:coreProperties>
</file>